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b714cf2e4e762d/Documents/"/>
    </mc:Choice>
  </mc:AlternateContent>
  <xr:revisionPtr revIDLastSave="0" documentId="8_{6ADE59E4-978E-4485-8AE5-201C1529E74E}" xr6:coauthVersionLast="47" xr6:coauthVersionMax="47" xr10:uidLastSave="{00000000-0000-0000-0000-000000000000}"/>
  <bookViews>
    <workbookView xWindow="-120" yWindow="-120" windowWidth="29040" windowHeight="15840" activeTab="1" xr2:uid="{92CDA113-7C67-4B51-9380-5A1A760D89EE}"/>
  </bookViews>
  <sheets>
    <sheet name="Budget 19-20" sheetId="1" r:id="rId1"/>
    <sheet name="Draft budget -20-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B31" i="2" s="1"/>
  <c r="O13" i="1" l="1"/>
  <c r="P13" i="1" s="1"/>
  <c r="J36" i="1" l="1"/>
  <c r="J37" i="1" s="1"/>
  <c r="P15" i="1" l="1"/>
  <c r="O16" i="1"/>
  <c r="P16" i="1" s="1"/>
  <c r="O15" i="1"/>
  <c r="O17" i="1" l="1"/>
  <c r="O27" i="1" l="1"/>
  <c r="P27" i="1" s="1"/>
  <c r="O26" i="1"/>
  <c r="P26" i="1" s="1"/>
  <c r="O25" i="1"/>
  <c r="P25" i="1" s="1"/>
  <c r="O24" i="1"/>
  <c r="P24" i="1" s="1"/>
  <c r="O21" i="1"/>
  <c r="P21" i="1" s="1"/>
  <c r="O20" i="1"/>
  <c r="P20" i="1" s="1"/>
  <c r="O19" i="1"/>
  <c r="P19" i="1" s="1"/>
  <c r="O18" i="1"/>
  <c r="P18" i="1" s="1"/>
  <c r="P17" i="1"/>
  <c r="O14" i="1"/>
  <c r="P14" i="1" s="1"/>
  <c r="O12" i="1"/>
  <c r="P12" i="1" s="1"/>
  <c r="N28" i="1"/>
  <c r="M28" i="1"/>
  <c r="L28" i="1"/>
  <c r="K28" i="1"/>
  <c r="J28" i="1"/>
  <c r="I28" i="1"/>
  <c r="H28" i="1"/>
  <c r="G28" i="1"/>
  <c r="F28" i="1"/>
  <c r="F30" i="1" s="1"/>
  <c r="E28" i="1"/>
  <c r="E30" i="1" s="1"/>
  <c r="D28" i="1"/>
  <c r="C28" i="1"/>
  <c r="C30" i="1" s="1"/>
  <c r="B28" i="1"/>
  <c r="B32" i="1" s="1"/>
  <c r="O8" i="1"/>
  <c r="P8" i="1" s="1"/>
  <c r="O7" i="1"/>
  <c r="O6" i="1"/>
  <c r="O5" i="1"/>
  <c r="P5" i="1" s="1"/>
  <c r="N9" i="1"/>
  <c r="M9" i="1"/>
  <c r="L9" i="1"/>
  <c r="K9" i="1"/>
  <c r="J9" i="1"/>
  <c r="I9" i="1"/>
  <c r="H9" i="1"/>
  <c r="G9" i="1"/>
  <c r="F9" i="1"/>
  <c r="E9" i="1"/>
  <c r="D9" i="1"/>
  <c r="C9" i="1"/>
  <c r="B9" i="1"/>
  <c r="P28" i="1" l="1"/>
  <c r="P9" i="1"/>
  <c r="O9" i="1"/>
  <c r="G30" i="1"/>
  <c r="G36" i="1" s="1"/>
  <c r="K30" i="1"/>
  <c r="K36" i="1" s="1"/>
  <c r="D30" i="1"/>
  <c r="H30" i="1"/>
  <c r="H36" i="1" s="1"/>
  <c r="L30" i="1"/>
  <c r="L36" i="1" s="1"/>
  <c r="E36" i="1"/>
  <c r="I30" i="1"/>
  <c r="I36" i="1" s="1"/>
  <c r="M30" i="1"/>
  <c r="M36" i="1" s="1"/>
  <c r="F36" i="1"/>
  <c r="J30" i="1"/>
  <c r="N30" i="1"/>
  <c r="N36" i="1" s="1"/>
  <c r="O28" i="1"/>
  <c r="O30" i="1" l="1"/>
  <c r="C36" i="1"/>
  <c r="C37" i="1" s="1"/>
  <c r="D35" i="1" s="1"/>
  <c r="D37" i="1" s="1"/>
  <c r="E35" i="1" s="1"/>
  <c r="E37" i="1" s="1"/>
  <c r="F35" i="1" s="1"/>
  <c r="F37" i="1" s="1"/>
  <c r="G35" i="1" s="1"/>
  <c r="G37" i="1" s="1"/>
  <c r="H35" i="1" s="1"/>
  <c r="H37" i="1" s="1"/>
  <c r="I35" i="1" s="1"/>
  <c r="I37" i="1" s="1"/>
  <c r="J35" i="1" s="1"/>
  <c r="K35" i="1" s="1"/>
  <c r="K37" i="1" s="1"/>
  <c r="L35" i="1" s="1"/>
  <c r="L37" i="1" s="1"/>
  <c r="M35" i="1" s="1"/>
  <c r="M37" i="1" s="1"/>
  <c r="N35" i="1" s="1"/>
  <c r="N37" i="1" s="1"/>
  <c r="D36" i="1"/>
</calcChain>
</file>

<file path=xl/sharedStrings.xml><?xml version="1.0" encoding="utf-8"?>
<sst xmlns="http://schemas.openxmlformats.org/spreadsheetml/2006/main" count="94" uniqueCount="54">
  <si>
    <t>LOG CABIN INN COA</t>
  </si>
  <si>
    <t>OPERATING BUDGET AND INCOME STATEMENT- Oct 1, 2019-Sept 30, 2020</t>
  </si>
  <si>
    <t>BUDGET</t>
  </si>
  <si>
    <t>TOTAL YTD</t>
  </si>
  <si>
    <t>HOA Dues</t>
  </si>
  <si>
    <t>Fees</t>
  </si>
  <si>
    <t>Interest- Reserves</t>
  </si>
  <si>
    <t>Other?</t>
  </si>
  <si>
    <t>Total Income</t>
  </si>
  <si>
    <t>n/a</t>
  </si>
  <si>
    <t>INCOME</t>
  </si>
  <si>
    <t>Gutter/Roof Cleaning</t>
  </si>
  <si>
    <t>Landscaping</t>
  </si>
  <si>
    <t>Tree Maintenance</t>
  </si>
  <si>
    <t>EXPENSES (note- might be misallocated by mgr)</t>
  </si>
  <si>
    <t>Water/Septic (Oregon Water)</t>
  </si>
  <si>
    <t>Electric (Lane Electric)</t>
  </si>
  <si>
    <t>Reserve Study</t>
  </si>
  <si>
    <t>Taxes and Licenses</t>
  </si>
  <si>
    <t>Garbage (McKenzie Disposal LLC)</t>
  </si>
  <si>
    <t>Total Expenses</t>
  </si>
  <si>
    <t>Income-Expenses</t>
  </si>
  <si>
    <t>Insurance- Hoop Insurance- what type?</t>
  </si>
  <si>
    <t>Cash Flow</t>
  </si>
  <si>
    <t>Ending Cash (should match statements)</t>
  </si>
  <si>
    <t>REMAINING IN BUDGET</t>
  </si>
  <si>
    <t>Operating Income-Expenses</t>
  </si>
  <si>
    <t>Unallocated Funds</t>
  </si>
  <si>
    <t xml:space="preserve">         Lawn Mowing - John Parazoo</t>
  </si>
  <si>
    <t>Repair and Maintenance</t>
  </si>
  <si>
    <t>Administrative</t>
  </si>
  <si>
    <t>Starting Cash Balance (Checking)</t>
  </si>
  <si>
    <t>Contribution to Reserve- ( a transfer)</t>
  </si>
  <si>
    <t>Paving</t>
  </si>
  <si>
    <t>Bank Fee</t>
  </si>
  <si>
    <t>Professional fees</t>
  </si>
  <si>
    <t>Monthly Management (Sterling)</t>
  </si>
  <si>
    <t>current</t>
  </si>
  <si>
    <t>increase</t>
  </si>
  <si>
    <t>reflects usage</t>
  </si>
  <si>
    <t>Log Cabin Inn COA</t>
  </si>
  <si>
    <t>Web Page</t>
  </si>
  <si>
    <t>estimate</t>
  </si>
  <si>
    <t xml:space="preserve">estimate </t>
  </si>
  <si>
    <t>Operating Budget January 1, 2022 -December 31, 2022</t>
  </si>
  <si>
    <t>2022 dues</t>
  </si>
  <si>
    <t>Septic Pumping</t>
  </si>
  <si>
    <t>Lawn Mowing - John Parazoo</t>
  </si>
  <si>
    <t>Propane rental</t>
  </si>
  <si>
    <t>zero</t>
  </si>
  <si>
    <t>Insurance</t>
  </si>
  <si>
    <t>Permits and Licenses</t>
  </si>
  <si>
    <t>estimate as of 12/31/2021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</si>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</sst>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left" indent="1"/>
    </xf>
    <xf numFmtId="44" fontId="0" fillId="0" borderId="1" xfId="1" applyFont="1" applyBorder="1"/>
    <xf numFmtId="0" fontId="0" fillId="0" borderId="1" xfId="0" applyBorder="1"/>
    <xf numFmtId="0" fontId="0" fillId="0" borderId="1" xfId="0" applyFont="1" applyBorder="1" applyAlignment="1">
      <alignment horizontal="left" indent="1"/>
    </xf>
    <xf numFmtId="44" fontId="0" fillId="0" borderId="1" xfId="0" applyNumberFormat="1" applyBorder="1"/>
    <xf numFmtId="44" fontId="4" fillId="0" borderId="1" xfId="1" applyFont="1" applyBorder="1"/>
    <xf numFmtId="0" fontId="4" fillId="0" borderId="1" xfId="0" applyFont="1" applyBorder="1"/>
    <xf numFmtId="44" fontId="4" fillId="0" borderId="1" xfId="0" applyNumberFormat="1" applyFont="1" applyBorder="1"/>
    <xf numFmtId="0" fontId="0" fillId="2" borderId="1" xfId="0" applyFill="1" applyBorder="1"/>
    <xf numFmtId="0" fontId="0" fillId="0" borderId="2" xfId="0" applyBorder="1"/>
    <xf numFmtId="0" fontId="0" fillId="0" borderId="0" xfId="0" applyBorder="1"/>
    <xf numFmtId="44" fontId="0" fillId="0" borderId="0" xfId="0" applyNumberFormat="1" applyBorder="1"/>
    <xf numFmtId="0" fontId="2" fillId="3" borderId="1" xfId="0" applyFont="1" applyFill="1" applyBorder="1" applyAlignment="1">
      <alignment horizontal="left"/>
    </xf>
    <xf numFmtId="44" fontId="2" fillId="3" borderId="1" xfId="1" applyFont="1" applyFill="1" applyBorder="1"/>
    <xf numFmtId="44" fontId="5" fillId="3" borderId="1" xfId="1" applyFont="1" applyFill="1" applyBorder="1"/>
    <xf numFmtId="0" fontId="2" fillId="4" borderId="1" xfId="0" applyFont="1" applyFill="1" applyBorder="1" applyAlignment="1">
      <alignment horizontal="left"/>
    </xf>
    <xf numFmtId="44" fontId="2" fillId="4" borderId="1" xfId="1" applyFont="1" applyFill="1" applyBorder="1"/>
    <xf numFmtId="44" fontId="5" fillId="4" borderId="1" xfId="1" applyFont="1" applyFill="1" applyBorder="1"/>
    <xf numFmtId="0" fontId="2" fillId="3" borderId="1" xfId="0" applyFont="1" applyFill="1" applyBorder="1"/>
    <xf numFmtId="17" fontId="2" fillId="3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44" fontId="4" fillId="0" borderId="0" xfId="0" applyNumberFormat="1" applyFont="1" applyBorder="1"/>
    <xf numFmtId="0" fontId="2" fillId="5" borderId="1" xfId="0" applyFont="1" applyFill="1" applyBorder="1"/>
    <xf numFmtId="0" fontId="5" fillId="5" borderId="1" xfId="0" applyFont="1" applyFill="1" applyBorder="1"/>
    <xf numFmtId="0" fontId="0" fillId="4" borderId="1" xfId="0" applyFill="1" applyBorder="1"/>
    <xf numFmtId="0" fontId="3" fillId="0" borderId="0" xfId="0" applyFont="1"/>
    <xf numFmtId="44" fontId="7" fillId="0" borderId="1" xfId="0" applyNumberFormat="1" applyFont="1" applyBorder="1"/>
    <xf numFmtId="44" fontId="0" fillId="2" borderId="1" xfId="2" applyNumberFormat="1" applyFont="1" applyFill="1" applyBorder="1"/>
    <xf numFmtId="0" fontId="2" fillId="3" borderId="1" xfId="0" applyFont="1" applyFill="1" applyBorder="1" applyAlignment="1">
      <alignment wrapText="1"/>
    </xf>
    <xf numFmtId="44" fontId="0" fillId="2" borderId="1" xfId="2" applyNumberFormat="1" applyFont="1" applyFill="1" applyBorder="1" applyAlignment="1">
      <alignment horizontal="right"/>
    </xf>
    <xf numFmtId="44" fontId="5" fillId="3" borderId="1" xfId="1" applyFont="1" applyFill="1" applyBorder="1" applyAlignment="1">
      <alignment horizontal="right"/>
    </xf>
    <xf numFmtId="44" fontId="5" fillId="3" borderId="1" xfId="2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4" fontId="4" fillId="2" borderId="1" xfId="1" applyFont="1" applyFill="1" applyBorder="1"/>
    <xf numFmtId="0" fontId="0" fillId="0" borderId="0" xfId="0" applyFont="1" applyBorder="1" applyAlignment="1">
      <alignment horizontal="left"/>
    </xf>
    <xf numFmtId="44" fontId="4" fillId="2" borderId="3" xfId="1" applyFont="1" applyFill="1" applyBorder="1"/>
    <xf numFmtId="44" fontId="0" fillId="0" borderId="3" xfId="1" applyFont="1" applyBorder="1"/>
    <xf numFmtId="0" fontId="0" fillId="0" borderId="1" xfId="0" applyFont="1" applyBorder="1" applyAlignment="1">
      <alignment horizontal="left"/>
    </xf>
    <xf numFmtId="44" fontId="4" fillId="0" borderId="1" xfId="1" applyFont="1" applyFill="1" applyBorder="1"/>
    <xf numFmtId="44" fontId="7" fillId="0" borderId="1" xfId="1" applyFont="1" applyFill="1" applyBorder="1"/>
    <xf numFmtId="44" fontId="7" fillId="0" borderId="1" xfId="1" applyFont="1" applyBorder="1"/>
    <xf numFmtId="44" fontId="0" fillId="0" borderId="0" xfId="0" applyNumberFormat="1"/>
    <xf numFmtId="8" fontId="0" fillId="0" borderId="1" xfId="0" applyNumberFormat="1" applyBorder="1"/>
    <xf numFmtId="6" fontId="4" fillId="2" borderId="1" xfId="0" applyNumberFormat="1" applyFont="1" applyFill="1" applyBorder="1"/>
    <xf numFmtId="44" fontId="4" fillId="2" borderId="1" xfId="1" applyFont="1" applyFill="1" applyBorder="1" applyAlignment="1"/>
    <xf numFmtId="44" fontId="4" fillId="2" borderId="1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left"/>
    </xf>
    <xf numFmtId="44" fontId="4" fillId="2" borderId="1" xfId="1" applyFont="1" applyFill="1" applyBorder="1" applyAlignment="1">
      <alignment horizontal="right"/>
    </xf>
    <xf numFmtId="44" fontId="4" fillId="2" borderId="1" xfId="1" applyFont="1" applyFill="1" applyBorder="1" applyAlignment="1">
      <alignment horizontal="center" vertical="center"/>
    </xf>
    <xf numFmtId="0" fontId="2" fillId="3" borderId="0" xfId="0" applyFont="1" applyFill="1" applyBorder="1"/>
    <xf numFmtId="0" fontId="0" fillId="0" borderId="0" xfId="0" applyBorder="1" applyAlignment="1">
      <alignment horizontal="left" indent="1"/>
    </xf>
    <xf numFmtId="44" fontId="4" fillId="2" borderId="0" xfId="1" applyFont="1" applyFill="1" applyBorder="1"/>
    <xf numFmtId="44" fontId="4" fillId="2" borderId="0" xfId="1" applyFont="1" applyFill="1" applyBorder="1" applyAlignment="1"/>
    <xf numFmtId="0" fontId="2" fillId="3" borderId="0" xfId="0" applyFont="1" applyFill="1" applyBorder="1" applyAlignment="1">
      <alignment horizontal="left"/>
    </xf>
    <xf numFmtId="44" fontId="2" fillId="3" borderId="0" xfId="1" applyFont="1" applyFill="1" applyBorder="1"/>
    <xf numFmtId="44" fontId="4" fillId="0" borderId="0" xfId="1" applyFont="1" applyBorder="1"/>
    <xf numFmtId="0" fontId="2" fillId="4" borderId="0" xfId="0" applyFont="1" applyFill="1" applyBorder="1" applyAlignment="1">
      <alignment horizontal="left"/>
    </xf>
    <xf numFmtId="44" fontId="2" fillId="4" borderId="0" xfId="1" applyFont="1" applyFill="1" applyBorder="1"/>
    <xf numFmtId="0" fontId="0" fillId="0" borderId="0" xfId="0" applyFont="1" applyBorder="1" applyAlignment="1">
      <alignment horizontal="left" indent="1"/>
    </xf>
    <xf numFmtId="44" fontId="4" fillId="2" borderId="0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44" fontId="4" fillId="2" borderId="0" xfId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6" fontId="4" fillId="2" borderId="0" xfId="0" applyNumberFormat="1" applyFont="1" applyFill="1" applyBorder="1"/>
    <xf numFmtId="44" fontId="4" fillId="0" borderId="0" xfId="1" applyFont="1" applyFill="1" applyBorder="1"/>
    <xf numFmtId="0" fontId="2" fillId="5" borderId="0" xfId="0" applyFont="1" applyFill="1" applyBorder="1"/>
    <xf numFmtId="0" fontId="5" fillId="5" borderId="0" xfId="0" applyFont="1" applyFill="1" applyBorder="1"/>
    <xf numFmtId="44" fontId="0" fillId="0" borderId="0" xfId="1" applyFont="1"/>
    <xf numFmtId="0" fontId="8" fillId="0" borderId="0" xfId="0" applyFont="1"/>
    <xf numFmtId="0" fontId="8" fillId="0" borderId="0" xfId="0" applyFont="1" applyAlignment="1">
      <alignment horizontal="center"/>
    </xf>
    <xf numFmtId="44" fontId="7" fillId="2" borderId="1" xfId="1" applyFont="1" applyFill="1" applyBorder="1"/>
    <xf numFmtId="0" fontId="4" fillId="0" borderId="0" xfId="0" applyFont="1"/>
    <xf numFmtId="44" fontId="4" fillId="2" borderId="0" xfId="1" applyFont="1" applyFill="1"/>
    <xf numFmtId="44" fontId="2" fillId="6" borderId="0" xfId="1" applyFont="1" applyFill="1"/>
    <xf numFmtId="44" fontId="4" fillId="6" borderId="0" xfId="1" applyFont="1" applyFill="1"/>
    <xf numFmtId="0" fontId="2" fillId="6" borderId="0" xfId="0" applyFont="1" applyFill="1"/>
    <xf numFmtId="0" fontId="6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B01D-693E-420C-940E-64D5994EA383}">
  <sheetPr>
    <pageSetUpPr fitToPage="1"/>
  </sheetPr>
  <dimension ref="A1:P39"/>
  <sheetViews>
    <sheetView topLeftCell="A10" workbookViewId="0">
      <selection activeCell="M14" sqref="M14"/>
    </sheetView>
  </sheetViews>
  <sheetFormatPr defaultRowHeight="15" x14ac:dyDescent="0.25"/>
  <cols>
    <col min="1" max="1" width="40.28515625" bestFit="1" customWidth="1"/>
    <col min="2" max="2" width="11.42578125" bestFit="1" customWidth="1"/>
    <col min="3" max="3" width="11.140625" bestFit="1" customWidth="1"/>
    <col min="4" max="4" width="11.7109375" customWidth="1"/>
    <col min="5" max="5" width="10.42578125" bestFit="1" customWidth="1"/>
    <col min="6" max="6" width="11.42578125" bestFit="1" customWidth="1"/>
    <col min="7" max="14" width="11.7109375" customWidth="1"/>
    <col min="15" max="15" width="11.42578125" bestFit="1" customWidth="1"/>
    <col min="16" max="16" width="15" customWidth="1"/>
  </cols>
  <sheetData>
    <row r="1" spans="1:16" ht="18.75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8.75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4" spans="1:16" ht="30" x14ac:dyDescent="0.25">
      <c r="A4" s="19" t="s">
        <v>10</v>
      </c>
      <c r="B4" s="19" t="s">
        <v>2</v>
      </c>
      <c r="C4" s="20">
        <v>43739</v>
      </c>
      <c r="D4" s="20">
        <v>43770</v>
      </c>
      <c r="E4" s="20">
        <v>43800</v>
      </c>
      <c r="F4" s="20">
        <v>43831</v>
      </c>
      <c r="G4" s="20">
        <v>43862</v>
      </c>
      <c r="H4" s="20">
        <v>43891</v>
      </c>
      <c r="I4" s="20">
        <v>43922</v>
      </c>
      <c r="J4" s="20">
        <v>43952</v>
      </c>
      <c r="K4" s="20">
        <v>43983</v>
      </c>
      <c r="L4" s="20">
        <v>44013</v>
      </c>
      <c r="M4" s="20">
        <v>44044</v>
      </c>
      <c r="N4" s="20">
        <v>44075</v>
      </c>
      <c r="O4" s="19" t="s">
        <v>3</v>
      </c>
      <c r="P4" s="29" t="s">
        <v>25</v>
      </c>
    </row>
    <row r="5" spans="1:16" x14ac:dyDescent="0.25">
      <c r="A5" s="1" t="s">
        <v>4</v>
      </c>
      <c r="B5" s="34">
        <v>31900</v>
      </c>
      <c r="C5" s="2">
        <v>1450</v>
      </c>
      <c r="D5" s="2">
        <v>0</v>
      </c>
      <c r="E5" s="2">
        <v>7250</v>
      </c>
      <c r="F5" s="2">
        <v>14500</v>
      </c>
      <c r="G5" s="2">
        <v>2900</v>
      </c>
      <c r="H5" s="2"/>
      <c r="I5" s="2"/>
      <c r="J5" s="2">
        <v>4350</v>
      </c>
      <c r="K5" s="2">
        <v>750</v>
      </c>
      <c r="L5" s="2"/>
      <c r="M5" s="2"/>
      <c r="N5" s="2"/>
      <c r="O5" s="2">
        <f>SUM(C5:N5)</f>
        <v>31200</v>
      </c>
      <c r="P5" s="28">
        <f>SUM(B5-O5)</f>
        <v>700</v>
      </c>
    </row>
    <row r="6" spans="1:16" x14ac:dyDescent="0.25">
      <c r="A6" s="1" t="s">
        <v>5</v>
      </c>
      <c r="B6" s="3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f>SUM(C6:N6)</f>
        <v>0</v>
      </c>
      <c r="P6" s="30" t="s">
        <v>9</v>
      </c>
    </row>
    <row r="7" spans="1:16" x14ac:dyDescent="0.25">
      <c r="A7" s="1" t="s">
        <v>6</v>
      </c>
      <c r="B7" s="45"/>
      <c r="C7" s="2">
        <v>5.85</v>
      </c>
      <c r="D7" s="2">
        <v>0</v>
      </c>
      <c r="E7" s="2">
        <v>6.04</v>
      </c>
      <c r="F7" s="2">
        <v>3.51</v>
      </c>
      <c r="G7" s="2">
        <v>3.17</v>
      </c>
      <c r="H7" s="2">
        <v>3.62</v>
      </c>
      <c r="I7" s="2">
        <v>3.4</v>
      </c>
      <c r="J7" s="2">
        <v>2.9</v>
      </c>
      <c r="K7" s="2">
        <v>0.02</v>
      </c>
      <c r="L7" s="2">
        <v>0.55000000000000004</v>
      </c>
      <c r="M7" s="2"/>
      <c r="N7" s="2"/>
      <c r="O7" s="41">
        <f>SUM(C7:N7)</f>
        <v>29.06</v>
      </c>
      <c r="P7" s="30" t="s">
        <v>9</v>
      </c>
    </row>
    <row r="8" spans="1:16" x14ac:dyDescent="0.25">
      <c r="A8" s="1" t="s">
        <v>7</v>
      </c>
      <c r="B8" s="3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f>SUM(C8:N8)</f>
        <v>0</v>
      </c>
      <c r="P8" s="28">
        <f>SUM(B8-O8)</f>
        <v>0</v>
      </c>
    </row>
    <row r="9" spans="1:16" x14ac:dyDescent="0.25">
      <c r="A9" s="13" t="s">
        <v>8</v>
      </c>
      <c r="B9" s="14">
        <f t="shared" ref="B9:N9" si="0">SUM(B5:B8)</f>
        <v>31900</v>
      </c>
      <c r="C9" s="15">
        <f t="shared" si="0"/>
        <v>1455.85</v>
      </c>
      <c r="D9" s="15">
        <f t="shared" si="0"/>
        <v>0</v>
      </c>
      <c r="E9" s="15">
        <f t="shared" si="0"/>
        <v>7256.04</v>
      </c>
      <c r="F9" s="15">
        <f t="shared" si="0"/>
        <v>14503.51</v>
      </c>
      <c r="G9" s="15">
        <f t="shared" si="0"/>
        <v>2903.17</v>
      </c>
      <c r="H9" s="15">
        <f t="shared" si="0"/>
        <v>3.62</v>
      </c>
      <c r="I9" s="15">
        <f t="shared" si="0"/>
        <v>3.4</v>
      </c>
      <c r="J9" s="15">
        <f t="shared" si="0"/>
        <v>4352.8999999999996</v>
      </c>
      <c r="K9" s="15">
        <f t="shared" si="0"/>
        <v>750.02</v>
      </c>
      <c r="L9" s="15">
        <f t="shared" si="0"/>
        <v>0.55000000000000004</v>
      </c>
      <c r="M9" s="31">
        <f t="shared" si="0"/>
        <v>0</v>
      </c>
      <c r="N9" s="15">
        <f t="shared" si="0"/>
        <v>0</v>
      </c>
      <c r="O9" s="31">
        <f>SUM(C9:N9)</f>
        <v>31229.059999999998</v>
      </c>
      <c r="P9" s="32">
        <f>SUM(P5:P8)</f>
        <v>700</v>
      </c>
    </row>
    <row r="10" spans="1:16" x14ac:dyDescent="0.25">
      <c r="A10" s="3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/>
    </row>
    <row r="11" spans="1:16" x14ac:dyDescent="0.25">
      <c r="A11" s="16" t="s">
        <v>14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5"/>
    </row>
    <row r="12" spans="1:16" x14ac:dyDescent="0.25">
      <c r="A12" s="4" t="s">
        <v>29</v>
      </c>
      <c r="B12" s="34">
        <v>3970</v>
      </c>
      <c r="C12" s="2"/>
      <c r="D12" s="2"/>
      <c r="E12" s="2"/>
      <c r="F12" s="2">
        <v>233.5</v>
      </c>
      <c r="G12" s="2"/>
      <c r="H12" s="2"/>
      <c r="I12" s="2"/>
      <c r="J12" s="2"/>
      <c r="K12" s="2"/>
      <c r="L12" s="2">
        <v>70</v>
      </c>
      <c r="M12" s="2">
        <v>243.99</v>
      </c>
      <c r="N12" s="2"/>
      <c r="O12" s="2">
        <f t="shared" ref="O12:O27" si="1">SUM(C12:N12)</f>
        <v>547.49</v>
      </c>
      <c r="P12" s="28">
        <f t="shared" ref="P12:P27" si="2">SUM(B12-O12)</f>
        <v>3422.51</v>
      </c>
    </row>
    <row r="13" spans="1:16" x14ac:dyDescent="0.25">
      <c r="A13" s="4" t="s">
        <v>33</v>
      </c>
      <c r="B13" s="34">
        <v>0</v>
      </c>
      <c r="C13" s="2"/>
      <c r="D13" s="2"/>
      <c r="E13" s="2"/>
      <c r="F13" s="2"/>
      <c r="G13" s="2"/>
      <c r="H13" s="2"/>
      <c r="I13" s="2"/>
      <c r="J13" s="2"/>
      <c r="K13" s="2"/>
      <c r="L13" s="2">
        <v>1146</v>
      </c>
      <c r="M13" s="2">
        <v>288.93</v>
      </c>
      <c r="N13" s="2"/>
      <c r="O13" s="2">
        <f>SUM(L13:N13)</f>
        <v>1434.93</v>
      </c>
      <c r="P13" s="28">
        <f>SUM(B13-O13)</f>
        <v>-1434.93</v>
      </c>
    </row>
    <row r="14" spans="1:16" x14ac:dyDescent="0.25">
      <c r="A14" s="1" t="s">
        <v>11</v>
      </c>
      <c r="B14" s="49">
        <v>500</v>
      </c>
      <c r="C14" s="2"/>
      <c r="D14" s="2"/>
      <c r="E14" s="2">
        <v>520</v>
      </c>
      <c r="F14" s="2"/>
      <c r="G14" s="2"/>
      <c r="H14" s="2"/>
      <c r="I14" s="2"/>
      <c r="J14" s="2"/>
      <c r="K14" s="2"/>
      <c r="L14" s="2"/>
      <c r="M14" s="2"/>
      <c r="N14" s="2"/>
      <c r="O14" s="2">
        <f t="shared" si="1"/>
        <v>520</v>
      </c>
      <c r="P14" s="28">
        <f t="shared" si="2"/>
        <v>-20</v>
      </c>
    </row>
    <row r="15" spans="1:16" x14ac:dyDescent="0.25">
      <c r="A15" s="1" t="s">
        <v>12</v>
      </c>
      <c r="B15" s="47">
        <v>2800</v>
      </c>
      <c r="C15" s="2"/>
      <c r="D15" s="2"/>
      <c r="E15" s="2"/>
      <c r="F15" s="2"/>
      <c r="G15" s="2"/>
      <c r="H15" s="2"/>
      <c r="I15" s="2"/>
      <c r="J15" s="2"/>
      <c r="K15" s="2"/>
      <c r="L15" s="2">
        <v>353.54</v>
      </c>
      <c r="M15" s="2"/>
      <c r="N15" s="2"/>
      <c r="O15" s="42">
        <f>SUM(C15:N15)</f>
        <v>353.54</v>
      </c>
      <c r="P15" s="28">
        <f>SUM(B15-O15)</f>
        <v>2446.46</v>
      </c>
    </row>
    <row r="16" spans="1:16" x14ac:dyDescent="0.25">
      <c r="A16" s="1" t="s">
        <v>28</v>
      </c>
      <c r="B16" s="48">
        <v>3000</v>
      </c>
      <c r="C16" s="2">
        <v>1000</v>
      </c>
      <c r="D16" s="2"/>
      <c r="E16" s="2"/>
      <c r="F16" s="2"/>
      <c r="G16" s="2"/>
      <c r="H16" s="2"/>
      <c r="I16" s="2"/>
      <c r="J16" s="2"/>
      <c r="K16" s="2"/>
      <c r="L16" s="2">
        <v>1400</v>
      </c>
      <c r="M16" s="2"/>
      <c r="N16" s="2"/>
      <c r="O16" s="2">
        <f>SUM(C16:N16)</f>
        <v>2400</v>
      </c>
      <c r="P16" s="28">
        <f>SUM(B16-O16)</f>
        <v>600</v>
      </c>
    </row>
    <row r="17" spans="1:16" x14ac:dyDescent="0.25">
      <c r="A17" s="1" t="s">
        <v>13</v>
      </c>
      <c r="B17" s="34">
        <v>3200</v>
      </c>
      <c r="C17" s="2">
        <v>2150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f>SUM(C17:H17)</f>
        <v>2150</v>
      </c>
      <c r="P17" s="28">
        <f t="shared" si="2"/>
        <v>1050</v>
      </c>
    </row>
    <row r="18" spans="1:16" x14ac:dyDescent="0.25">
      <c r="A18" s="1" t="s">
        <v>16</v>
      </c>
      <c r="B18" s="34">
        <v>1700</v>
      </c>
      <c r="C18" s="2">
        <v>146.65</v>
      </c>
      <c r="D18" s="2">
        <v>77.91</v>
      </c>
      <c r="E18" s="2">
        <v>106.88</v>
      </c>
      <c r="F18" s="2">
        <v>110.98</v>
      </c>
      <c r="G18" s="2">
        <v>118.54</v>
      </c>
      <c r="H18" s="2">
        <v>121.1</v>
      </c>
      <c r="I18" s="2">
        <v>123.89</v>
      </c>
      <c r="J18" s="2">
        <v>126.87</v>
      </c>
      <c r="K18" s="2"/>
      <c r="L18" s="2">
        <v>459.31</v>
      </c>
      <c r="M18" s="2"/>
      <c r="N18" s="2"/>
      <c r="O18" s="40">
        <f t="shared" si="1"/>
        <v>1392.13</v>
      </c>
      <c r="P18" s="28">
        <f t="shared" si="2"/>
        <v>307.86999999999989</v>
      </c>
    </row>
    <row r="19" spans="1:16" x14ac:dyDescent="0.25">
      <c r="A19" s="1" t="s">
        <v>19</v>
      </c>
      <c r="B19" s="34">
        <v>1600</v>
      </c>
      <c r="C19" s="2">
        <v>161</v>
      </c>
      <c r="D19" s="2">
        <v>102.5</v>
      </c>
      <c r="E19" s="2">
        <v>205</v>
      </c>
      <c r="F19" s="2">
        <v>0</v>
      </c>
      <c r="G19" s="2">
        <v>102.5</v>
      </c>
      <c r="H19" s="2">
        <v>102.5</v>
      </c>
      <c r="I19" s="2"/>
      <c r="J19" s="2">
        <v>151.5</v>
      </c>
      <c r="K19" s="2"/>
      <c r="L19" s="2">
        <v>658.02</v>
      </c>
      <c r="M19" s="2"/>
      <c r="N19" s="2"/>
      <c r="O19" s="2">
        <f t="shared" si="1"/>
        <v>1483.02</v>
      </c>
      <c r="P19" s="28">
        <f t="shared" si="2"/>
        <v>116.98000000000002</v>
      </c>
    </row>
    <row r="20" spans="1:16" x14ac:dyDescent="0.25">
      <c r="A20" s="1" t="s">
        <v>15</v>
      </c>
      <c r="B20" s="34">
        <v>3000</v>
      </c>
      <c r="C20" s="2">
        <v>464</v>
      </c>
      <c r="D20" s="2">
        <v>0</v>
      </c>
      <c r="E20" s="2">
        <v>162</v>
      </c>
      <c r="F20" s="2">
        <v>150</v>
      </c>
      <c r="G20" s="2"/>
      <c r="H20" s="2"/>
      <c r="I20" s="2"/>
      <c r="J20" s="2"/>
      <c r="K20" s="2"/>
      <c r="L20" s="2">
        <v>1083</v>
      </c>
      <c r="M20" s="2">
        <v>940</v>
      </c>
      <c r="N20" s="2"/>
      <c r="O20" s="2">
        <f t="shared" si="1"/>
        <v>2799</v>
      </c>
      <c r="P20" s="28">
        <f t="shared" si="2"/>
        <v>201</v>
      </c>
    </row>
    <row r="21" spans="1:16" x14ac:dyDescent="0.25">
      <c r="A21" s="1" t="s">
        <v>36</v>
      </c>
      <c r="B21" s="34">
        <v>5400</v>
      </c>
      <c r="C21" s="2">
        <v>450</v>
      </c>
      <c r="D21" s="2">
        <v>450</v>
      </c>
      <c r="E21" s="2">
        <v>450</v>
      </c>
      <c r="F21" s="2">
        <v>450</v>
      </c>
      <c r="G21" s="2">
        <v>450</v>
      </c>
      <c r="H21" s="2">
        <v>450</v>
      </c>
      <c r="I21" s="2">
        <v>450</v>
      </c>
      <c r="J21" s="2">
        <v>450</v>
      </c>
      <c r="K21" s="2"/>
      <c r="L21" s="2">
        <v>1000</v>
      </c>
      <c r="M21" s="2">
        <v>500</v>
      </c>
      <c r="N21" s="2">
        <v>500</v>
      </c>
      <c r="O21" s="2">
        <f t="shared" si="1"/>
        <v>5600</v>
      </c>
      <c r="P21" s="28">
        <f t="shared" si="2"/>
        <v>-200</v>
      </c>
    </row>
    <row r="22" spans="1:16" x14ac:dyDescent="0.25">
      <c r="A22" s="1" t="s">
        <v>35</v>
      </c>
      <c r="B22" s="34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300</v>
      </c>
      <c r="N22" s="2"/>
      <c r="O22" s="2"/>
      <c r="P22" s="28"/>
    </row>
    <row r="23" spans="1:16" x14ac:dyDescent="0.25">
      <c r="A23" s="1" t="s">
        <v>34</v>
      </c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8"/>
    </row>
    <row r="24" spans="1:16" x14ac:dyDescent="0.25">
      <c r="A24" s="1" t="s">
        <v>30</v>
      </c>
      <c r="B24" s="34">
        <v>385</v>
      </c>
      <c r="C24" s="2"/>
      <c r="D24" s="2"/>
      <c r="E24" s="2"/>
      <c r="F24" s="2"/>
      <c r="G24" s="2">
        <v>100</v>
      </c>
      <c r="H24" s="2"/>
      <c r="I24" s="2"/>
      <c r="J24" s="2"/>
      <c r="K24" s="2"/>
      <c r="L24" s="2">
        <v>46.06</v>
      </c>
      <c r="M24" s="2"/>
      <c r="N24" s="2"/>
      <c r="O24" s="2">
        <f t="shared" si="1"/>
        <v>146.06</v>
      </c>
      <c r="P24" s="28">
        <f t="shared" si="2"/>
        <v>238.94</v>
      </c>
    </row>
    <row r="25" spans="1:16" x14ac:dyDescent="0.25">
      <c r="A25" s="1" t="s">
        <v>17</v>
      </c>
      <c r="B25" s="45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 t="shared" si="1"/>
        <v>0</v>
      </c>
      <c r="P25" s="28">
        <f t="shared" si="2"/>
        <v>0</v>
      </c>
    </row>
    <row r="26" spans="1:16" x14ac:dyDescent="0.25">
      <c r="A26" s="1" t="s">
        <v>18</v>
      </c>
      <c r="B26" s="46">
        <v>215</v>
      </c>
      <c r="C26" s="2"/>
      <c r="D26" s="2"/>
      <c r="E26" s="2"/>
      <c r="F26" s="2">
        <v>211</v>
      </c>
      <c r="G26" s="2"/>
      <c r="H26" s="2"/>
      <c r="I26" s="2"/>
      <c r="J26" s="2"/>
      <c r="K26" s="2"/>
      <c r="L26" s="2"/>
      <c r="M26" s="2">
        <v>50</v>
      </c>
      <c r="N26" s="2"/>
      <c r="O26" s="2">
        <f t="shared" si="1"/>
        <v>261</v>
      </c>
      <c r="P26" s="28">
        <f t="shared" si="2"/>
        <v>-46</v>
      </c>
    </row>
    <row r="27" spans="1:16" x14ac:dyDescent="0.25">
      <c r="A27" s="1" t="s">
        <v>22</v>
      </c>
      <c r="B27" s="34">
        <v>1130</v>
      </c>
      <c r="C27" s="2">
        <v>958</v>
      </c>
      <c r="D27" s="2">
        <v>-11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f t="shared" si="1"/>
        <v>947</v>
      </c>
      <c r="P27" s="28">
        <f t="shared" si="2"/>
        <v>183</v>
      </c>
    </row>
    <row r="28" spans="1:16" x14ac:dyDescent="0.25">
      <c r="A28" s="16" t="s">
        <v>20</v>
      </c>
      <c r="B28" s="17">
        <f t="shared" ref="B28:O28" si="3">SUM(B12:B27)</f>
        <v>26900</v>
      </c>
      <c r="C28" s="18">
        <f t="shared" si="3"/>
        <v>5329.65</v>
      </c>
      <c r="D28" s="18">
        <f t="shared" si="3"/>
        <v>619.41</v>
      </c>
      <c r="E28" s="18">
        <f t="shared" si="3"/>
        <v>1443.88</v>
      </c>
      <c r="F28" s="18">
        <f t="shared" si="3"/>
        <v>1155.48</v>
      </c>
      <c r="G28" s="18">
        <f t="shared" si="3"/>
        <v>771.04</v>
      </c>
      <c r="H28" s="18">
        <f t="shared" si="3"/>
        <v>673.6</v>
      </c>
      <c r="I28" s="18">
        <f t="shared" si="3"/>
        <v>573.89</v>
      </c>
      <c r="J28" s="18">
        <f t="shared" si="3"/>
        <v>728.37</v>
      </c>
      <c r="K28" s="18">
        <f t="shared" si="3"/>
        <v>0</v>
      </c>
      <c r="L28" s="18">
        <f t="shared" si="3"/>
        <v>6215.93</v>
      </c>
      <c r="M28" s="18">
        <f t="shared" si="3"/>
        <v>2322.92</v>
      </c>
      <c r="N28" s="18">
        <f t="shared" si="3"/>
        <v>500</v>
      </c>
      <c r="O28" s="18">
        <f t="shared" si="3"/>
        <v>20034.170000000002</v>
      </c>
      <c r="P28" s="73">
        <f>SUM(P12:P27)</f>
        <v>6865.829999999999</v>
      </c>
    </row>
    <row r="29" spans="1:16" x14ac:dyDescent="0.25">
      <c r="A29" s="3"/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0"/>
      <c r="P29" s="11"/>
    </row>
    <row r="30" spans="1:16" x14ac:dyDescent="0.25">
      <c r="A30" s="33" t="s">
        <v>26</v>
      </c>
      <c r="B30" s="44"/>
      <c r="C30" s="8">
        <f>SUM(C9-C28)</f>
        <v>-3873.7999999999997</v>
      </c>
      <c r="D30" s="8">
        <f t="shared" ref="D30:N30" si="4">SUM(D9-D28)</f>
        <v>-619.41</v>
      </c>
      <c r="E30" s="8">
        <f>SUM(E9-E28)</f>
        <v>5812.16</v>
      </c>
      <c r="F30" s="8">
        <f>SUM(F9-F28)</f>
        <v>13348.03</v>
      </c>
      <c r="G30" s="8">
        <f t="shared" si="4"/>
        <v>2132.13</v>
      </c>
      <c r="H30" s="8">
        <f t="shared" si="4"/>
        <v>-669.98</v>
      </c>
      <c r="I30" s="8">
        <f t="shared" si="4"/>
        <v>-570.49</v>
      </c>
      <c r="J30" s="8">
        <f t="shared" si="4"/>
        <v>3624.5299999999997</v>
      </c>
      <c r="K30" s="8">
        <f t="shared" si="4"/>
        <v>750.02</v>
      </c>
      <c r="L30" s="8">
        <f t="shared" si="4"/>
        <v>-6215.38</v>
      </c>
      <c r="M30" s="8">
        <f t="shared" si="4"/>
        <v>-2322.92</v>
      </c>
      <c r="N30" s="8">
        <f t="shared" si="4"/>
        <v>-500</v>
      </c>
      <c r="O30" s="8">
        <f>SUM(O9-O28)</f>
        <v>11194.889999999996</v>
      </c>
      <c r="P30" s="12"/>
    </row>
    <row r="31" spans="1:16" x14ac:dyDescent="0.25">
      <c r="A31" s="35" t="s">
        <v>32</v>
      </c>
      <c r="B31" s="36">
        <v>5000</v>
      </c>
      <c r="C31" s="37"/>
      <c r="D31" s="37"/>
      <c r="E31" s="37"/>
      <c r="F31" s="37"/>
      <c r="G31" s="37"/>
      <c r="H31" s="37"/>
      <c r="I31" s="37"/>
      <c r="J31" s="37">
        <v>5000</v>
      </c>
      <c r="K31" s="37"/>
      <c r="L31" s="37"/>
      <c r="M31" s="37"/>
      <c r="N31" s="37"/>
      <c r="O31" s="37"/>
    </row>
    <row r="32" spans="1:16" x14ac:dyDescent="0.25">
      <c r="A32" s="38" t="s">
        <v>27</v>
      </c>
      <c r="B32" s="39">
        <f>SUM(B9-B28-B31)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2"/>
    </row>
    <row r="34" spans="1:16" x14ac:dyDescent="0.25">
      <c r="A34" s="23" t="s">
        <v>23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6" x14ac:dyDescent="0.25">
      <c r="A35" s="3" t="s">
        <v>31</v>
      </c>
      <c r="B35" s="3"/>
      <c r="C35" s="43">
        <v>7510.09</v>
      </c>
      <c r="D35" s="5">
        <f t="shared" ref="D35:N35" si="5">C37</f>
        <v>3636.2900000000004</v>
      </c>
      <c r="E35" s="5">
        <f t="shared" si="5"/>
        <v>3016.8800000000006</v>
      </c>
      <c r="F35" s="5">
        <f t="shared" si="5"/>
        <v>8829.0400000000009</v>
      </c>
      <c r="G35" s="5">
        <f t="shared" si="5"/>
        <v>22177.07</v>
      </c>
      <c r="H35" s="5">
        <f t="shared" si="5"/>
        <v>24309.200000000001</v>
      </c>
      <c r="I35" s="5">
        <f t="shared" si="5"/>
        <v>23639.22</v>
      </c>
      <c r="J35" s="5">
        <f t="shared" si="5"/>
        <v>23068.73</v>
      </c>
      <c r="K35" s="5">
        <f t="shared" si="5"/>
        <v>21693.26</v>
      </c>
      <c r="L35" s="5">
        <f t="shared" si="5"/>
        <v>22443.279999999999</v>
      </c>
      <c r="M35" s="5">
        <f t="shared" si="5"/>
        <v>16227.899999999998</v>
      </c>
      <c r="N35" s="5">
        <f t="shared" si="5"/>
        <v>13904.979999999998</v>
      </c>
    </row>
    <row r="36" spans="1:16" x14ac:dyDescent="0.25">
      <c r="A36" s="3" t="s">
        <v>21</v>
      </c>
      <c r="B36" s="3"/>
      <c r="C36" s="5">
        <f t="shared" ref="C36:N36" si="6">C30</f>
        <v>-3873.7999999999997</v>
      </c>
      <c r="D36" s="5">
        <f t="shared" si="6"/>
        <v>-619.41</v>
      </c>
      <c r="E36" s="5">
        <f t="shared" si="6"/>
        <v>5812.16</v>
      </c>
      <c r="F36" s="5">
        <f t="shared" si="6"/>
        <v>13348.03</v>
      </c>
      <c r="G36" s="5">
        <f t="shared" si="6"/>
        <v>2132.13</v>
      </c>
      <c r="H36" s="5">
        <f t="shared" si="6"/>
        <v>-669.98</v>
      </c>
      <c r="I36" s="5">
        <f t="shared" si="6"/>
        <v>-570.49</v>
      </c>
      <c r="J36" s="5">
        <f>J30 -J31</f>
        <v>-1375.4700000000003</v>
      </c>
      <c r="K36" s="5">
        <f t="shared" si="6"/>
        <v>750.02</v>
      </c>
      <c r="L36" s="5">
        <f t="shared" si="6"/>
        <v>-6215.38</v>
      </c>
      <c r="M36" s="5">
        <f t="shared" si="6"/>
        <v>-2322.92</v>
      </c>
      <c r="N36" s="5">
        <f t="shared" si="6"/>
        <v>-500</v>
      </c>
    </row>
    <row r="37" spans="1:16" x14ac:dyDescent="0.25">
      <c r="A37" s="3" t="s">
        <v>24</v>
      </c>
      <c r="B37" s="3"/>
      <c r="C37" s="27">
        <f>SUM(C35:C36)</f>
        <v>3636.2900000000004</v>
      </c>
      <c r="D37" s="27">
        <f t="shared" ref="D37:N37" si="7">SUM(D35+D36)</f>
        <v>3016.8800000000006</v>
      </c>
      <c r="E37" s="27">
        <f t="shared" si="7"/>
        <v>8829.0400000000009</v>
      </c>
      <c r="F37" s="27">
        <f t="shared" si="7"/>
        <v>22177.07</v>
      </c>
      <c r="G37" s="27">
        <f t="shared" si="7"/>
        <v>24309.200000000001</v>
      </c>
      <c r="H37" s="27">
        <f t="shared" si="7"/>
        <v>23639.22</v>
      </c>
      <c r="I37" s="27">
        <f t="shared" si="7"/>
        <v>23068.73</v>
      </c>
      <c r="J37" s="27">
        <f>SUM(J35+J36)</f>
        <v>21693.26</v>
      </c>
      <c r="K37" s="27">
        <f t="shared" si="7"/>
        <v>22443.279999999999</v>
      </c>
      <c r="L37" s="27">
        <f t="shared" si="7"/>
        <v>16227.899999999998</v>
      </c>
      <c r="M37" s="27">
        <f t="shared" si="7"/>
        <v>13904.979999999998</v>
      </c>
      <c r="N37" s="27">
        <f t="shared" si="7"/>
        <v>13404.979999999998</v>
      </c>
    </row>
    <row r="39" spans="1:16" x14ac:dyDescent="0.25">
      <c r="A39" s="26"/>
    </row>
  </sheetData>
  <mergeCells count="2">
    <mergeCell ref="A1:P1"/>
    <mergeCell ref="A2:P2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0824-9F98-4DF6-8333-38689DE0FEF4}">
  <sheetPr>
    <pageSetUpPr fitToPage="1"/>
  </sheetPr>
  <dimension ref="A1:L41"/>
  <sheetViews>
    <sheetView tabSelected="1" workbookViewId="0">
      <selection activeCell="B37" sqref="B37"/>
    </sheetView>
  </sheetViews>
  <sheetFormatPr defaultRowHeight="15" x14ac:dyDescent="0.25"/>
  <cols>
    <col min="1" max="1" width="34.7109375" customWidth="1"/>
    <col min="2" max="2" width="14.7109375" customWidth="1"/>
    <col min="4" max="4" width="10.7109375" customWidth="1"/>
  </cols>
  <sheetData>
    <row r="1" spans="1:12" ht="40.15" customHeight="1" x14ac:dyDescent="0.4">
      <c r="A1" s="71" t="s">
        <v>40</v>
      </c>
      <c r="F1" s="71"/>
      <c r="G1" s="71"/>
      <c r="H1" s="71"/>
      <c r="I1" s="72" t="s">
        <v>44</v>
      </c>
      <c r="J1" s="71"/>
      <c r="K1" s="71"/>
      <c r="L1" s="71"/>
    </row>
    <row r="2" spans="1:12" x14ac:dyDescent="0.25">
      <c r="A2" s="50" t="s">
        <v>10</v>
      </c>
      <c r="B2" s="50" t="s">
        <v>2</v>
      </c>
    </row>
    <row r="3" spans="1:12" x14ac:dyDescent="0.25">
      <c r="A3" s="51" t="s">
        <v>4</v>
      </c>
      <c r="B3" s="52">
        <v>34100</v>
      </c>
      <c r="D3" s="75">
        <v>1550</v>
      </c>
      <c r="E3" s="74" t="s">
        <v>45</v>
      </c>
    </row>
    <row r="4" spans="1:12" x14ac:dyDescent="0.25">
      <c r="A4" s="51" t="s">
        <v>5</v>
      </c>
      <c r="B4" s="52"/>
      <c r="D4" s="70">
        <v>1550</v>
      </c>
      <c r="E4" t="s">
        <v>37</v>
      </c>
    </row>
    <row r="5" spans="1:12" x14ac:dyDescent="0.25">
      <c r="A5" s="51" t="s">
        <v>6</v>
      </c>
      <c r="B5" s="53"/>
      <c r="D5" s="70" t="s">
        <v>49</v>
      </c>
      <c r="E5" t="s">
        <v>38</v>
      </c>
    </row>
    <row r="6" spans="1:12" x14ac:dyDescent="0.25">
      <c r="A6" s="51" t="s">
        <v>7</v>
      </c>
      <c r="B6" s="52"/>
      <c r="D6" s="70"/>
    </row>
    <row r="7" spans="1:12" x14ac:dyDescent="0.25">
      <c r="A7" s="54" t="s">
        <v>8</v>
      </c>
      <c r="B7" s="55">
        <v>0</v>
      </c>
      <c r="D7" s="70"/>
    </row>
    <row r="8" spans="1:12" x14ac:dyDescent="0.25">
      <c r="A8" s="11"/>
      <c r="B8" s="56"/>
      <c r="D8" s="70"/>
    </row>
    <row r="9" spans="1:12" x14ac:dyDescent="0.25">
      <c r="A9" s="57" t="s">
        <v>14</v>
      </c>
      <c r="B9" s="58"/>
    </row>
    <row r="10" spans="1:12" x14ac:dyDescent="0.25">
      <c r="A10" s="59" t="s">
        <v>29</v>
      </c>
      <c r="B10" s="52">
        <v>1410</v>
      </c>
      <c r="D10" t="s">
        <v>42</v>
      </c>
    </row>
    <row r="11" spans="1:12" x14ac:dyDescent="0.25">
      <c r="A11" s="59" t="s">
        <v>33</v>
      </c>
      <c r="B11" s="52">
        <v>1000</v>
      </c>
      <c r="D11" t="s">
        <v>42</v>
      </c>
    </row>
    <row r="12" spans="1:12" x14ac:dyDescent="0.25">
      <c r="A12" s="51" t="s">
        <v>11</v>
      </c>
      <c r="B12" s="60">
        <v>600</v>
      </c>
      <c r="D12" t="s">
        <v>42</v>
      </c>
    </row>
    <row r="13" spans="1:12" x14ac:dyDescent="0.25">
      <c r="A13" s="51" t="s">
        <v>12</v>
      </c>
      <c r="B13" s="61">
        <v>3000</v>
      </c>
      <c r="D13" t="s">
        <v>42</v>
      </c>
    </row>
    <row r="14" spans="1:12" x14ac:dyDescent="0.25">
      <c r="A14" s="51" t="s">
        <v>47</v>
      </c>
      <c r="B14" s="62">
        <v>3500</v>
      </c>
      <c r="D14" t="s">
        <v>39</v>
      </c>
    </row>
    <row r="15" spans="1:12" x14ac:dyDescent="0.25">
      <c r="A15" s="51" t="s">
        <v>13</v>
      </c>
      <c r="B15" s="52">
        <v>2000</v>
      </c>
      <c r="D15" t="s">
        <v>42</v>
      </c>
    </row>
    <row r="16" spans="1:12" x14ac:dyDescent="0.25">
      <c r="A16" s="51" t="s">
        <v>16</v>
      </c>
      <c r="B16" s="52">
        <v>2400</v>
      </c>
      <c r="D16" t="s">
        <v>39</v>
      </c>
    </row>
    <row r="17" spans="1:4" x14ac:dyDescent="0.25">
      <c r="A17" s="51" t="s">
        <v>19</v>
      </c>
      <c r="B17" s="52">
        <v>3000</v>
      </c>
      <c r="D17" t="s">
        <v>39</v>
      </c>
    </row>
    <row r="18" spans="1:4" x14ac:dyDescent="0.25">
      <c r="A18" s="51" t="s">
        <v>46</v>
      </c>
      <c r="B18" s="52">
        <v>2400</v>
      </c>
      <c r="D18" t="s">
        <v>42</v>
      </c>
    </row>
    <row r="19" spans="1:4" x14ac:dyDescent="0.25">
      <c r="A19" s="51" t="s">
        <v>15</v>
      </c>
      <c r="B19" s="52">
        <v>3200</v>
      </c>
      <c r="D19" t="s">
        <v>39</v>
      </c>
    </row>
    <row r="20" spans="1:4" x14ac:dyDescent="0.25">
      <c r="A20" s="51" t="s">
        <v>48</v>
      </c>
      <c r="B20" s="52">
        <v>300</v>
      </c>
      <c r="D20" t="s">
        <v>42</v>
      </c>
    </row>
    <row r="21" spans="1:4" x14ac:dyDescent="0.25">
      <c r="A21" s="51" t="s">
        <v>36</v>
      </c>
      <c r="B21" s="52">
        <v>2400</v>
      </c>
      <c r="D21" t="s">
        <v>39</v>
      </c>
    </row>
    <row r="22" spans="1:4" x14ac:dyDescent="0.25">
      <c r="A22" s="51" t="s">
        <v>35</v>
      </c>
      <c r="B22" s="52">
        <v>800</v>
      </c>
      <c r="D22" t="s">
        <v>43</v>
      </c>
    </row>
    <row r="23" spans="1:4" x14ac:dyDescent="0.25">
      <c r="A23" s="51" t="s">
        <v>30</v>
      </c>
      <c r="B23" s="52">
        <v>300</v>
      </c>
      <c r="D23" t="s">
        <v>42</v>
      </c>
    </row>
    <row r="24" spans="1:4" x14ac:dyDescent="0.25">
      <c r="A24" s="51" t="s">
        <v>51</v>
      </c>
      <c r="B24" s="63">
        <v>270</v>
      </c>
      <c r="D24" t="s">
        <v>39</v>
      </c>
    </row>
    <row r="25" spans="1:4" x14ac:dyDescent="0.25">
      <c r="A25" s="51" t="s">
        <v>41</v>
      </c>
      <c r="B25" s="63">
        <v>120</v>
      </c>
      <c r="D25" t="s">
        <v>42</v>
      </c>
    </row>
    <row r="26" spans="1:4" x14ac:dyDescent="0.25">
      <c r="A26" s="51" t="s">
        <v>50</v>
      </c>
      <c r="B26" s="52">
        <v>2400</v>
      </c>
      <c r="D26" t="s">
        <v>42</v>
      </c>
    </row>
    <row r="27" spans="1:4" x14ac:dyDescent="0.25">
      <c r="A27" s="57" t="s">
        <v>20</v>
      </c>
      <c r="B27" s="58">
        <f>SUM(B10:B26)</f>
        <v>29100</v>
      </c>
    </row>
    <row r="28" spans="1:4" x14ac:dyDescent="0.25">
      <c r="A28" s="11"/>
      <c r="B28" s="64"/>
    </row>
    <row r="29" spans="1:4" x14ac:dyDescent="0.25">
      <c r="A29" s="65" t="s">
        <v>26</v>
      </c>
      <c r="B29" s="66"/>
    </row>
    <row r="30" spans="1:4" x14ac:dyDescent="0.25">
      <c r="A30" s="35" t="s">
        <v>32</v>
      </c>
      <c r="B30" s="52">
        <v>5000</v>
      </c>
    </row>
    <row r="31" spans="1:4" x14ac:dyDescent="0.25">
      <c r="A31" s="35" t="s">
        <v>27</v>
      </c>
      <c r="B31" s="67">
        <f>SUM(B7-B27-B30)</f>
        <v>-34100</v>
      </c>
    </row>
    <row r="32" spans="1:4" x14ac:dyDescent="0.25">
      <c r="A32" s="21"/>
      <c r="B32" s="22"/>
    </row>
    <row r="33" spans="1:8" x14ac:dyDescent="0.25">
      <c r="A33" s="68" t="s">
        <v>23</v>
      </c>
      <c r="B33" s="69"/>
    </row>
    <row r="34" spans="1:8" x14ac:dyDescent="0.25">
      <c r="A34" s="11" t="s">
        <v>31</v>
      </c>
      <c r="B34" s="11"/>
      <c r="D34" t="s">
        <v>52</v>
      </c>
    </row>
    <row r="36" spans="1:8" x14ac:dyDescent="0.25">
      <c r="A36" s="74"/>
    </row>
    <row r="37" spans="1:8" x14ac:dyDescent="0.25">
      <c r="B37" s="76" t="s">
        <v>53</v>
      </c>
    </row>
    <row r="38" spans="1:8" x14ac:dyDescent="0.25">
      <c r="B38" s="76"/>
    </row>
    <row r="39" spans="1:8" x14ac:dyDescent="0.25">
      <c r="B39" s="76"/>
    </row>
    <row r="40" spans="1:8" x14ac:dyDescent="0.25">
      <c r="A40" s="78"/>
      <c r="B40" s="76"/>
      <c r="D40" s="77"/>
      <c r="E40" s="74"/>
      <c r="F40" s="74"/>
      <c r="G40" s="74"/>
      <c r="H40" s="74"/>
    </row>
    <row r="41" spans="1:8" x14ac:dyDescent="0.25">
      <c r="E41" s="74"/>
      <c r="F41" s="74"/>
      <c r="G41" s="74"/>
      <c r="H41" s="74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19-20</vt:lpstr>
      <vt:lpstr>Draft budget -20-21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Jaworski</dc:creator>
  <cp:lastModifiedBy>John Jaworski</cp:lastModifiedBy>
  <cp:lastPrinted>2021-10-08T23:57:54Z</cp:lastPrinted>
  <dcterms:created xsi:type="dcterms:W3CDTF">2020-03-04T21:29:24Z</dcterms:created>
  <dcterms:modified xsi:type="dcterms:W3CDTF">2021-10-09T00:43:19Z</dcterms:modified>
</cp:coreProperties>
</file>